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316a6ae55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 annuel" sheetId="1" r:id="R192b5e19b96a45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"/>
    <x:numFmt numFmtId="201" formatCode="#,##0.0"/>
    <x:numFmt numFmtId="202" formatCode="#,##0"/>
    <x:numFmt numFmtId="203" formatCode="0.00"/>
  </x:numFmts>
  <x:fonts count="6">
    <x:font>
      <x:sz val="11"/>
      <x:name val="Carlito"/>
    </x:font>
    <x:font>
      <x:sz val="10"/>
      <x:color rgb="FF24344A"/>
      <x:name val="Arial"/>
    </x:font>
    <x:font>
      <x:b/>
      <x:sz val="16"/>
      <x:color rgb="FF203C60"/>
      <x:name val="Arial"/>
    </x:font>
    <x:font>
      <x:b/>
      <x:sz val="10"/>
      <x:color rgb="FFFFFFFF"/>
      <x:name val="Arial"/>
    </x:font>
    <x:font>
      <x:b/>
      <x:sz val="10"/>
      <x:color rgb="FF24344A"/>
      <x:name val="Arial"/>
    </x:font>
    <x:font>
      <x:sz val="9"/>
      <x:color rgb="FF24344A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203C60"/>
      </x:patternFill>
    </x:fill>
    <x:fill>
      <x:patternFill patternType="solid">
        <x:fgColor rgb="FFE4EAF2"/>
      </x:patternFill>
    </x:fill>
    <x:fill>
      <x:patternFill patternType="solid">
        <x:fgColor rgb="FFEDF4FC"/>
      </x:patternFill>
    </x:fill>
    <x:fill>
      <x:patternFill patternType="solid">
        <x:fgColor rgb="FFD7E5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/>
    </x:xf>
    <x:xf numFmtId="201" fontId="1" fillId="2" borderId="0" xfId="0" applyNumberFormat="1" applyFont="1" applyFill="1" applyBorder="1" applyAlignment="1">
      <x:alignment horizontal="right"/>
    </x:xf>
    <x:xf numFmtId="201" fontId="1" fillId="0" borderId="0" xfId="0" applyNumberFormat="1" applyFont="1" applyFill="1" applyBorder="1" applyAlignment="1">
      <x:alignment horizontal="right"/>
    </x:xf>
    <x:xf numFmtId="202" fontId="1" fillId="2" borderId="0" xfId="0" applyNumberFormat="1" applyFont="1" applyFill="1" applyBorder="1" applyAlignment="1">
      <x:alignment horizontal="right"/>
    </x:xf>
    <x:xf numFmtId="202" fontId="1" fillId="0" borderId="0" xfId="0" applyNumberFormat="1" applyFont="1" applyFill="1" applyBorder="1" applyAlignment="1">
      <x:alignment horizontal="right"/>
    </x:xf>
    <x:xf numFmtId="203" fontId="1" fillId="0" borderId="0" xfId="0" applyNumberFormat="1" applyFont="1" applyFill="1" applyBorder="1" applyAlignment="1">
      <x:alignment horizontal="right"/>
    </x:xf>
    <x:xf numFmtId="203" fontId="1" fillId="5" borderId="0" xfId="0" applyNumberFormat="1" applyFont="1" applyFill="1" applyBorder="1" applyAlignment="1">
      <x:alignment horizontal="right"/>
    </x:xf>
    <x:xf numFmtId="0" fontId="1" fillId="6" borderId="0" xfId="0" applyNumberFormat="1" applyFont="1" applyFill="1" applyBorder="1"/>
    <x:xf numFmtId="201" fontId="1" fillId="6" borderId="0" xfId="0" applyNumberFormat="1" applyFont="1" applyFill="1" applyBorder="1" applyAlignment="1">
      <x:alignment horizontal="right"/>
    </x:xf>
    <x:xf numFmtId="0" fontId="4" fillId="6" borderId="0" xfId="0" applyNumberFormat="1" applyFont="1" applyFill="1" applyBorder="1"/>
    <x:xf numFmtId="201" fontId="4" fillId="6" borderId="0" xfId="0" applyNumberFormat="1" applyFont="1" applyFill="1" applyBorder="1" applyAlignment="1">
      <x:alignment horizontal="right"/>
    </x:xf>
    <x:xf numFmtId="0" fontId="4" fillId="4" borderId="0" xfId="0" applyNumberFormat="1" applyFont="1" applyFill="1" applyBorder="1" applyAlignment="1">
      <x:alignment horizontal="right"/>
    </x:xf>
    <x:xf numFmtId="201" fontId="4" fillId="0" borderId="0" xfId="0" applyNumberFormat="1" applyFont="1" applyFill="1" applyBorder="1" applyAlignment="1">
      <x:alignment horizontal="right"/>
    </x:xf>
    <x:xf numFmtId="0" fontId="4" fillId="0" borderId="0" xfId="0" applyNumberFormat="1" applyFont="1" applyFill="1" applyBorder="1" applyAlignment="1">
      <x:alignment horizontal="right"/>
    </x:xf>
    <x:xf numFmtId="202" fontId="4" fillId="0" borderId="0" xfId="0" applyNumberFormat="1" applyFont="1" applyFill="1" applyBorder="1" applyAlignment="1">
      <x:alignment horizontal="right"/>
    </x:xf>
    <x:xf numFmtId="203" fontId="4" fillId="5" borderId="0" xfId="0" applyNumberFormat="1" applyFont="1" applyFill="1" applyBorder="1" applyAlignment="1">
      <x:alignment horizontal="right"/>
    </x:xf>
    <x:xf numFmtId="0" fontId="5" fillId="0" borderId="0" xfId="0" applyNumberFormat="1" applyFont="1" applyFill="1" applyBorder="1" applyAlignment="1">
      <x:alignment horizontal="right"/>
    </x:xf>
    <x:xf numFmtId="0" fontId="4" fillId="0" borderId="0" xfId="0" applyNumberFormat="1" applyFont="1" applyFill="1" applyBorder="1"/>
  </x:cellXfs>
  <x:cellStyles count="1">
    <x:cellStyle name="Normal" xfId="0"/>
  </x:cellStyles>
  <x:dxfs count="1">
    <x:dxf>
      <x:font>
        <x:color rgb="FFA12121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c6123bdf2436f" /><Relationship Type="http://schemas.openxmlformats.org/officeDocument/2006/relationships/theme" Target="/xl/theme/theme1.xml" Id="R7dd8b6eb3310452f" /><Relationship Type="http://schemas.openxmlformats.org/officeDocument/2006/relationships/sharedStrings" Target="/xl/sharedStrings.xml" Id="Rdf129be26a564b0c" /><Relationship Type="http://schemas.openxmlformats.org/officeDocument/2006/relationships/worksheet" Target="/xl/worksheets/sheet1.xml" Id="R192b5e19b96a45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C60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48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2" t="str">
        <x:v>REGISTRE DE SUIVI DES INDICATEURS SST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 t="str">
        <x:v>Entreprise / site (à renseigner)</x:v>
      </x:c>
      <x:c r="B4" s="3" t="str">
        <x:v>À renseigner</x:v>
      </x:c>
      <x:c r="C4" s="3"/>
      <x:c r="D4" s="3"/>
      <x:c r="E4" s="3"/>
      <x:c r="F4" s="3"/>
      <x:c r="G4" s="1" t="str">
        <x:v>Année</x:v>
      </x:c>
      <x:c r="H4" s="3" t="n">
        <x:v>2026</x:v>
      </x:c>
      <x:c r="I4" s="1"/>
      <x:c r="J4" s="1" t="str">
        <x:v>Heures / jour</x:v>
      </x:c>
      <x:c r="K4" s="1"/>
      <x:c r="L4" s="4" t="n">
        <x:v>7.8</x:v>
      </x:c>
      <x:c r="M4" s="1"/>
      <x:c r="N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4" customHeight="1">
      <x:c r="A6" s="1" t="str">
        <x:v>Cellules jaunes : saisie. Cellules bleues : calcul. Renseigner 0 pour un mois sans événement.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30" customHeight="1">
      <x:c r="A8" s="7" t="str">
        <x:v>Indicateur / données</x:v>
      </x:c>
      <x:c r="B8" s="7" t="str">
        <x:v>Janvier</x:v>
      </x:c>
      <x:c r="C8" s="7" t="str">
        <x:v>Février</x:v>
      </x:c>
      <x:c r="D8" s="7" t="str">
        <x:v>Mars</x:v>
      </x:c>
      <x:c r="E8" s="7" t="str">
        <x:v>Avril</x:v>
      </x:c>
      <x:c r="F8" s="7" t="str">
        <x:v>Mai</x:v>
      </x:c>
      <x:c r="G8" s="7" t="str">
        <x:v>Juin</x:v>
      </x:c>
      <x:c r="H8" s="7" t="str">
        <x:v>Juillet</x:v>
      </x:c>
      <x:c r="I8" s="7" t="str">
        <x:v>Août</x:v>
      </x:c>
      <x:c r="J8" s="7" t="str">
        <x:v>Septembre</x:v>
      </x:c>
      <x:c r="K8" s="7" t="str">
        <x:v>Octobre</x:v>
      </x:c>
      <x:c r="L8" s="7" t="str">
        <x:v>Novembre</x:v>
      </x:c>
      <x:c r="M8" s="7" t="str">
        <x:v>Décembre</x:v>
      </x:c>
      <x:c r="N8" s="7" t="str">
        <x:v>Cumul annuel</x:v>
      </x:c>
    </x:row>
    <x:row r="9" ht="24" customHeight="1">
      <x:c r="A9" s="9" t="str">
        <x:v>VOLUME DE TRAVAIL</x:v>
      </x:c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23"/>
    </x:row>
    <x:row r="10" ht="24" customHeight="1">
      <x:c r="A10" s="1" t="str">
        <x:v>Heures travaillées saisies directement (h)</x:v>
      </x:c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24" t="str">
        <x:f>IF(COUNT(B10:M10)=0,"",SUM(B10:M10))</x:f>
      </x:c>
    </x:row>
    <x:row r="11" ht="24" customHeight="1">
      <x:c r="A11" s="1" t="str">
        <x:v>Jours travaillés à convertir (jours-personnes)</x:v>
      </x:c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24" t="str">
        <x:f>IF(COUNT(B11:M11)=0,"",SUM(B11:M11))</x:f>
      </x:c>
    </x:row>
    <x:row r="12" ht="24" customHeight="1">
      <x:c r="A12" s="1" t="str">
        <x:v>Heures issues des jours travaillés (h)</x:v>
      </x:c>
      <x:c r="B12" s="14" t="str">
        <x:f>IF(COUNT(B10:B11)=0,"",B11*$L$4)</x:f>
      </x:c>
      <x:c r="C12" s="14" t="str">
        <x:f>IF(COUNT(C10:C11)=0,"",C11*$L$4)</x:f>
      </x:c>
      <x:c r="D12" s="14" t="str">
        <x:f>IF(COUNT(D10:D11)=0,"",D11*$L$4)</x:f>
      </x:c>
      <x:c r="E12" s="14" t="str">
        <x:f>IF(COUNT(E10:E11)=0,"",E11*$L$4)</x:f>
      </x:c>
      <x:c r="F12" s="14" t="str">
        <x:f>IF(COUNT(F10:F11)=0,"",F11*$L$4)</x:f>
      </x:c>
      <x:c r="G12" s="14" t="str">
        <x:f>IF(COUNT(G10:G11)=0,"",G11*$L$4)</x:f>
      </x:c>
      <x:c r="H12" s="14" t="str">
        <x:f>IF(COUNT(H10:H11)=0,"",H11*$L$4)</x:f>
      </x:c>
      <x:c r="I12" s="14" t="str">
        <x:f>IF(COUNT(I10:I11)=0,"",I11*$L$4)</x:f>
      </x:c>
      <x:c r="J12" s="14" t="str">
        <x:f>IF(COUNT(J10:J11)=0,"",J11*$L$4)</x:f>
      </x:c>
      <x:c r="K12" s="14" t="str">
        <x:f>IF(COUNT(K10:K11)=0,"",K11*$L$4)</x:f>
      </x:c>
      <x:c r="L12" s="14" t="str">
        <x:f>IF(COUNT(L10:L11)=0,"",L11*$L$4)</x:f>
      </x:c>
      <x:c r="M12" s="14" t="str">
        <x:f>IF(COUNT(M10:M11)=0,"",M11*$L$4)</x:f>
      </x:c>
      <x:c r="N12" s="24" t="str">
        <x:f>IF(COUNT(B12:M12)=0,"",SUM(B12:M12))</x:f>
      </x:c>
    </x:row>
    <x:row r="13" ht="24" customHeight="1">
      <x:c r="A13" s="21" t="str">
        <x:v>TOTAL DES HEURES TRAVAILLÉES (h)</x:v>
      </x:c>
      <x:c r="B13" s="22" t="str">
        <x:f>IF(COUNT(B10:B11)=0,"",SUM(B10,B12))</x:f>
      </x:c>
      <x:c r="C13" s="22" t="str">
        <x:f>IF(COUNT(C10:C11)=0,"",SUM(C10,C12))</x:f>
      </x:c>
      <x:c r="D13" s="22" t="str">
        <x:f>IF(COUNT(D10:D11)=0,"",SUM(D10,D12))</x:f>
      </x:c>
      <x:c r="E13" s="22" t="str">
        <x:f>IF(COUNT(E10:E11)=0,"",SUM(E10,E12))</x:f>
      </x:c>
      <x:c r="F13" s="22" t="str">
        <x:f>IF(COUNT(F10:F11)=0,"",SUM(F10,F12))</x:f>
      </x:c>
      <x:c r="G13" s="22" t="str">
        <x:f>IF(COUNT(G10:G11)=0,"",SUM(G10,G12))</x:f>
      </x:c>
      <x:c r="H13" s="22" t="str">
        <x:f>IF(COUNT(H10:H11)=0,"",SUM(H10,H12))</x:f>
      </x:c>
      <x:c r="I13" s="22" t="str">
        <x:f>IF(COUNT(I10:I11)=0,"",SUM(I10,I12))</x:f>
      </x:c>
      <x:c r="J13" s="22" t="str">
        <x:f>IF(COUNT(J10:J11)=0,"",SUM(J10,J12))</x:f>
      </x:c>
      <x:c r="K13" s="22" t="str">
        <x:f>IF(COUNT(K10:K11)=0,"",SUM(K10,K12))</x:f>
      </x:c>
      <x:c r="L13" s="22" t="str">
        <x:f>IF(COUNT(L10:L11)=0,"",SUM(L10,L12))</x:f>
      </x:c>
      <x:c r="M13" s="22" t="str">
        <x:f>IF(COUNT(M10:M11)=0,"",SUM(M10,M12))</x:f>
      </x:c>
      <x:c r="N13" s="22" t="str">
        <x:f>IF(COUNT(B13:M13)=0,"",SUM(B13:M13))</x:f>
      </x:c>
    </x:row>
    <x:row r="14" ht="24" customHeight="1">
      <x:c r="A14" s="1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  <x:c r="M14" s="12"/>
      <x:c r="N14" s="25"/>
    </x:row>
    <x:row r="15" ht="24" customHeight="1">
      <x:c r="A15" s="9" t="str">
        <x:v>ÉVÉNEMENTS ET JOURS PERDUS</x:v>
      </x:c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23"/>
    </x:row>
    <x:row r="16" ht="24" customHeight="1">
      <x:c r="A16" s="1" t="str">
        <x:v>Nombre d’AT avec arrêt</x:v>
      </x:c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  <x:c r="L16" s="15"/>
      <x:c r="M16" s="15"/>
      <x:c r="N16" s="26" t="str">
        <x:f>IF(COUNT(B16:M16)=0,"",SUM(B16:M16))</x:f>
      </x:c>
    </x:row>
    <x:row r="17" ht="24" customHeight="1">
      <x:c r="A17" s="1" t="str">
        <x:v>Nombre d’AT sans arrêt (hors soins seuls)</x:v>
      </x:c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26" t="str">
        <x:f>IF(COUNT(B17:M17)=0,"",SUM(B17:M17))</x:f>
      </x:c>
    </x:row>
    <x:row r="18" ht="24" customHeight="1">
      <x:c r="A18" s="1" t="str">
        <x:v>Nombre de soins seuls (hors AT déjà comptés)</x:v>
      </x:c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  <x:c r="L18" s="15"/>
      <x:c r="M18" s="15"/>
      <x:c r="N18" s="26" t="str">
        <x:f>IF(COUNT(B18:M18)=0,"",SUM(B18:M18))</x:f>
      </x:c>
    </x:row>
    <x:row r="19" ht="24" customHeight="1">
      <x:c r="A19" s="1" t="str">
        <x:v>Jours perdus pour AT (jours calendaires)</x:v>
      </x:c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26" t="str">
        <x:f>IF(COUNT(B19:M19)=0,"",SUM(B19:M19))</x:f>
      </x:c>
    </x:row>
    <x:row r="20" ht="24" customHeight="1">
      <x:c r="A20" s="1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25"/>
    </x:row>
    <x:row r="21" ht="24" customHeight="1">
      <x:c r="A21" s="9" t="str">
        <x:v>TAUX MENSUELS / TAUX ANNUEL</x:v>
      </x:c>
      <x:c r="B21" s="10"/>
      <x:c r="C21" s="10"/>
      <x:c r="D21" s="10"/>
      <x:c r="E21" s="10"/>
      <x:c r="F21" s="10"/>
      <x:c r="G21" s="10"/>
      <x:c r="H21" s="10"/>
      <x:c r="I21" s="10"/>
      <x:c r="J21" s="10"/>
      <x:c r="K21" s="10"/>
      <x:c r="L21" s="10"/>
      <x:c r="M21" s="10"/>
      <x:c r="N21" s="23"/>
    </x:row>
    <x:row r="22" ht="24" customHeight="1">
      <x:c r="A22" s="1" t="str">
        <x:v>TF1 — AT avec arrêt / million d’heures</x:v>
      </x:c>
      <x:c r="B22" s="18" t="str">
        <x:f>IF(OR(B13&lt;=0,COUNT(B16:B16)&lt;1),"",B16*1000000/B13)</x:f>
      </x:c>
      <x:c r="C22" s="18" t="str">
        <x:f>IF(OR(C13&lt;=0,COUNT(C16:C16)&lt;1),"",C16*1000000/C13)</x:f>
      </x:c>
      <x:c r="D22" s="18" t="str">
        <x:f>IF(OR(D13&lt;=0,COUNT(D16:D16)&lt;1),"",D16*1000000/D13)</x:f>
      </x:c>
      <x:c r="E22" s="18" t="str">
        <x:f>IF(OR(E13&lt;=0,COUNT(E16:E16)&lt;1),"",E16*1000000/E13)</x:f>
      </x:c>
      <x:c r="F22" s="18" t="str">
        <x:f>IF(OR(F13&lt;=0,COUNT(F16:F16)&lt;1),"",F16*1000000/F13)</x:f>
      </x:c>
      <x:c r="G22" s="18" t="str">
        <x:f>IF(OR(G13&lt;=0,COUNT(G16:G16)&lt;1),"",G16*1000000/G13)</x:f>
      </x:c>
      <x:c r="H22" s="18" t="str">
        <x:f>IF(OR(H13&lt;=0,COUNT(H16:H16)&lt;1),"",H16*1000000/H13)</x:f>
      </x:c>
      <x:c r="I22" s="18" t="str">
        <x:f>IF(OR(I13&lt;=0,COUNT(I16:I16)&lt;1),"",I16*1000000/I13)</x:f>
      </x:c>
      <x:c r="J22" s="18" t="str">
        <x:f>IF(OR(J13&lt;=0,COUNT(J16:J16)&lt;1),"",J16*1000000/J13)</x:f>
      </x:c>
      <x:c r="K22" s="18" t="str">
        <x:f>IF(OR(K13&lt;=0,COUNT(K16:K16)&lt;1),"",K16*1000000/K13)</x:f>
      </x:c>
      <x:c r="L22" s="18" t="str">
        <x:f>IF(OR(L13&lt;=0,COUNT(L16:L16)&lt;1),"",L16*1000000/L13)</x:f>
      </x:c>
      <x:c r="M22" s="18" t="str">
        <x:f>IF(OR(M13&lt;=0,COUNT(M16:M16)&lt;1),"",M16*1000000/M13)</x:f>
      </x:c>
      <x:c r="N22" s="27" t="str">
        <x:f>IF(OR(N13&lt;=0,(IF(COUNT(B10:B11,B16:B19)&gt;0,IF(AND(COUNT(B10:B11)&gt;0,COUNT(B16:B16)=1),0,1),0)+IF(COUNT(C10:C11,C16:C19)&gt;0,IF(AND(COUNT(C10:C11)&gt;0,COUNT(C16:C16)=1),0,1),0)+IF(COUNT(D10:D11,D16:D19)&gt;0,IF(AND(COUNT(D10:D11)&gt;0,COUNT(D16:D16)=1),0,1),0)+IF(COUNT(E10:E11,E16:E19)&gt;0,IF(AND(COUNT(E10:E11)&gt;0,COUNT(E16:E16)=1),0,1),0)+IF(COUNT(F10:F11,F16:F19)&gt;0,IF(AND(COUNT(F10:F11)&gt;0,COUNT(F16:F16)=1),0,1),0)+IF(COUNT(G10:G11,G16:G19)&gt;0,IF(AND(COUNT(G10:G11)&gt;0,COUNT(G16:G16)=1),0,1),0)+IF(COUNT(H10:H11,H16:H19)&gt;0,IF(AND(COUNT(H10:H11)&gt;0,COUNT(H16:H16)=1),0,1),0)+IF(COUNT(I10:I11,I16:I19)&gt;0,IF(AND(COUNT(I10:I11)&gt;0,COUNT(I16:I16)=1),0,1),0)+IF(COUNT(J10:J11,J16:J19)&gt;0,IF(AND(COUNT(J10:J11)&gt;0,COUNT(J16:J16)=1),0,1),0)+IF(COUNT(K10:K11,K16:K19)&gt;0,IF(AND(COUNT(K10:K11)&gt;0,COUNT(K16:K16)=1),0,1),0)+IF(COUNT(L10:L11,L16:L19)&gt;0,IF(AND(COUNT(L10:L11)&gt;0,COUNT(L16:L16)=1),0,1),0)+IF(COUNT(M10:M11,M16:M19)&gt;0,IF(AND(COUNT(M10:M11)&gt;0,COUNT(M16:M16)=1),0,1),0))&gt;0),"",SUM(N16:N16)*1000000/N13)</x:f>
      </x:c>
    </x:row>
    <x:row r="23" ht="24" customHeight="1">
      <x:c r="A23" s="1" t="str">
        <x:v>TF2 — AT avec et sans arrêt / million d’heures</x:v>
      </x:c>
      <x:c r="B23" s="18" t="str">
        <x:f>IF(OR(B13&lt;=0,COUNT(B16:B17)&lt;2),"",SUM(B16:B17)*1000000/B13)</x:f>
      </x:c>
      <x:c r="C23" s="18" t="str">
        <x:f>IF(OR(C13&lt;=0,COUNT(C16:C17)&lt;2),"",SUM(C16:C17)*1000000/C13)</x:f>
      </x:c>
      <x:c r="D23" s="18" t="str">
        <x:f>IF(OR(D13&lt;=0,COUNT(D16:D17)&lt;2),"",SUM(D16:D17)*1000000/D13)</x:f>
      </x:c>
      <x:c r="E23" s="18" t="str">
        <x:f>IF(OR(E13&lt;=0,COUNT(E16:E17)&lt;2),"",SUM(E16:E17)*1000000/E13)</x:f>
      </x:c>
      <x:c r="F23" s="18" t="str">
        <x:f>IF(OR(F13&lt;=0,COUNT(F16:F17)&lt;2),"",SUM(F16:F17)*1000000/F13)</x:f>
      </x:c>
      <x:c r="G23" s="18" t="str">
        <x:f>IF(OR(G13&lt;=0,COUNT(G16:G17)&lt;2),"",SUM(G16:G17)*1000000/G13)</x:f>
      </x:c>
      <x:c r="H23" s="18" t="str">
        <x:f>IF(OR(H13&lt;=0,COUNT(H16:H17)&lt;2),"",SUM(H16:H17)*1000000/H13)</x:f>
      </x:c>
      <x:c r="I23" s="18" t="str">
        <x:f>IF(OR(I13&lt;=0,COUNT(I16:I17)&lt;2),"",SUM(I16:I17)*1000000/I13)</x:f>
      </x:c>
      <x:c r="J23" s="18" t="str">
        <x:f>IF(OR(J13&lt;=0,COUNT(J16:J17)&lt;2),"",SUM(J16:J17)*1000000/J13)</x:f>
      </x:c>
      <x:c r="K23" s="18" t="str">
        <x:f>IF(OR(K13&lt;=0,COUNT(K16:K17)&lt;2),"",SUM(K16:K17)*1000000/K13)</x:f>
      </x:c>
      <x:c r="L23" s="18" t="str">
        <x:f>IF(OR(L13&lt;=0,COUNT(L16:L17)&lt;2),"",SUM(L16:L17)*1000000/L13)</x:f>
      </x:c>
      <x:c r="M23" s="18" t="str">
        <x:f>IF(OR(M13&lt;=0,COUNT(M16:M17)&lt;2),"",SUM(M16:M17)*1000000/M13)</x:f>
      </x:c>
      <x:c r="N23" s="27" t="str">
        <x:f>IF(OR(N13&lt;=0,(IF(COUNT(B10:B11,B16:B19)&gt;0,IF(AND(COUNT(B10:B11)&gt;0,COUNT(B16:B17)=2),0,1),0)+IF(COUNT(C10:C11,C16:C19)&gt;0,IF(AND(COUNT(C10:C11)&gt;0,COUNT(C16:C17)=2),0,1),0)+IF(COUNT(D10:D11,D16:D19)&gt;0,IF(AND(COUNT(D10:D11)&gt;0,COUNT(D16:D17)=2),0,1),0)+IF(COUNT(E10:E11,E16:E19)&gt;0,IF(AND(COUNT(E10:E11)&gt;0,COUNT(E16:E17)=2),0,1),0)+IF(COUNT(F10:F11,F16:F19)&gt;0,IF(AND(COUNT(F10:F11)&gt;0,COUNT(F16:F17)=2),0,1),0)+IF(COUNT(G10:G11,G16:G19)&gt;0,IF(AND(COUNT(G10:G11)&gt;0,COUNT(G16:G17)=2),0,1),0)+IF(COUNT(H10:H11,H16:H19)&gt;0,IF(AND(COUNT(H10:H11)&gt;0,COUNT(H16:H17)=2),0,1),0)+IF(COUNT(I10:I11,I16:I19)&gt;0,IF(AND(COUNT(I10:I11)&gt;0,COUNT(I16:I17)=2),0,1),0)+IF(COUNT(J10:J11,J16:J19)&gt;0,IF(AND(COUNT(J10:J11)&gt;0,COUNT(J16:J17)=2),0,1),0)+IF(COUNT(K10:K11,K16:K19)&gt;0,IF(AND(COUNT(K10:K11)&gt;0,COUNT(K16:K17)=2),0,1),0)+IF(COUNT(L10:L11,L16:L19)&gt;0,IF(AND(COUNT(L10:L11)&gt;0,COUNT(L16:L17)=2),0,1),0)+IF(COUNT(M10:M11,M16:M19)&gt;0,IF(AND(COUNT(M10:M11)&gt;0,COUNT(M16:M17)=2),0,1),0))&gt;0),"",SUM(N16:N17)*1000000/N13)</x:f>
      </x:c>
    </x:row>
    <x:row r="24" ht="24" customHeight="1">
      <x:c r="A24" s="1" t="str">
        <x:v>TF3 — AT avec et sans arrêt + soins / million d’heures</x:v>
      </x:c>
      <x:c r="B24" s="18" t="str">
        <x:f>IF(OR(B13&lt;=0,COUNT(B16:B18)&lt;3),"",SUM(B16:B18)*1000000/B13)</x:f>
      </x:c>
      <x:c r="C24" s="18" t="str">
        <x:f>IF(OR(C13&lt;=0,COUNT(C16:C18)&lt;3),"",SUM(C16:C18)*1000000/C13)</x:f>
      </x:c>
      <x:c r="D24" s="18" t="str">
        <x:f>IF(OR(D13&lt;=0,COUNT(D16:D18)&lt;3),"",SUM(D16:D18)*1000000/D13)</x:f>
      </x:c>
      <x:c r="E24" s="18" t="str">
        <x:f>IF(OR(E13&lt;=0,COUNT(E16:E18)&lt;3),"",SUM(E16:E18)*1000000/E13)</x:f>
      </x:c>
      <x:c r="F24" s="18" t="str">
        <x:f>IF(OR(F13&lt;=0,COUNT(F16:F18)&lt;3),"",SUM(F16:F18)*1000000/F13)</x:f>
      </x:c>
      <x:c r="G24" s="18" t="str">
        <x:f>IF(OR(G13&lt;=0,COUNT(G16:G18)&lt;3),"",SUM(G16:G18)*1000000/G13)</x:f>
      </x:c>
      <x:c r="H24" s="18" t="str">
        <x:f>IF(OR(H13&lt;=0,COUNT(H16:H18)&lt;3),"",SUM(H16:H18)*1000000/H13)</x:f>
      </x:c>
      <x:c r="I24" s="18" t="str">
        <x:f>IF(OR(I13&lt;=0,COUNT(I16:I18)&lt;3),"",SUM(I16:I18)*1000000/I13)</x:f>
      </x:c>
      <x:c r="J24" s="18" t="str">
        <x:f>IF(OR(J13&lt;=0,COUNT(J16:J18)&lt;3),"",SUM(J16:J18)*1000000/J13)</x:f>
      </x:c>
      <x:c r="K24" s="18" t="str">
        <x:f>IF(OR(K13&lt;=0,COUNT(K16:K18)&lt;3),"",SUM(K16:K18)*1000000/K13)</x:f>
      </x:c>
      <x:c r="L24" s="18" t="str">
        <x:f>IF(OR(L13&lt;=0,COUNT(L16:L18)&lt;3),"",SUM(L16:L18)*1000000/L13)</x:f>
      </x:c>
      <x:c r="M24" s="18" t="str">
        <x:f>IF(OR(M13&lt;=0,COUNT(M16:M18)&lt;3),"",SUM(M16:M18)*1000000/M13)</x:f>
      </x:c>
      <x:c r="N24" s="27" t="str">
        <x:f>IF(OR(N13&lt;=0,(IF(COUNT(B10:B11,B16:B19)&gt;0,IF(AND(COUNT(B10:B11)&gt;0,COUNT(B16:B18)=3),0,1),0)+IF(COUNT(C10:C11,C16:C19)&gt;0,IF(AND(COUNT(C10:C11)&gt;0,COUNT(C16:C18)=3),0,1),0)+IF(COUNT(D10:D11,D16:D19)&gt;0,IF(AND(COUNT(D10:D11)&gt;0,COUNT(D16:D18)=3),0,1),0)+IF(COUNT(E10:E11,E16:E19)&gt;0,IF(AND(COUNT(E10:E11)&gt;0,COUNT(E16:E18)=3),0,1),0)+IF(COUNT(F10:F11,F16:F19)&gt;0,IF(AND(COUNT(F10:F11)&gt;0,COUNT(F16:F18)=3),0,1),0)+IF(COUNT(G10:G11,G16:G19)&gt;0,IF(AND(COUNT(G10:G11)&gt;0,COUNT(G16:G18)=3),0,1),0)+IF(COUNT(H10:H11,H16:H19)&gt;0,IF(AND(COUNT(H10:H11)&gt;0,COUNT(H16:H18)=3),0,1),0)+IF(COUNT(I10:I11,I16:I19)&gt;0,IF(AND(COUNT(I10:I11)&gt;0,COUNT(I16:I18)=3),0,1),0)+IF(COUNT(J10:J11,J16:J19)&gt;0,IF(AND(COUNT(J10:J11)&gt;0,COUNT(J16:J18)=3),0,1),0)+IF(COUNT(K10:K11,K16:K19)&gt;0,IF(AND(COUNT(K10:K11)&gt;0,COUNT(K16:K18)=3),0,1),0)+IF(COUNT(L10:L11,L16:L19)&gt;0,IF(AND(COUNT(L10:L11)&gt;0,COUNT(L16:L18)=3),0,1),0)+IF(COUNT(M10:M11,M16:M19)&gt;0,IF(AND(COUNT(M10:M11)&gt;0,COUNT(M16:M18)=3),0,1),0))&gt;0),"",SUM(N16:N18)*1000000/N13)</x:f>
      </x:c>
    </x:row>
    <x:row r="25" ht="24" customHeight="1">
      <x:c r="A25" s="1" t="str">
        <x:v>TG — jours perdus / mille heures</x:v>
      </x:c>
      <x:c r="B25" s="18" t="str">
        <x:f>IF(OR(B13&lt;=0,COUNT(B19)&lt;1),"",B19*1000/B13)</x:f>
      </x:c>
      <x:c r="C25" s="18" t="str">
        <x:f>IF(OR(C13&lt;=0,COUNT(C19)&lt;1),"",C19*1000/C13)</x:f>
      </x:c>
      <x:c r="D25" s="18" t="str">
        <x:f>IF(OR(D13&lt;=0,COUNT(D19)&lt;1),"",D19*1000/D13)</x:f>
      </x:c>
      <x:c r="E25" s="18" t="str">
        <x:f>IF(OR(E13&lt;=0,COUNT(E19)&lt;1),"",E19*1000/E13)</x:f>
      </x:c>
      <x:c r="F25" s="18" t="str">
        <x:f>IF(OR(F13&lt;=0,COUNT(F19)&lt;1),"",F19*1000/F13)</x:f>
      </x:c>
      <x:c r="G25" s="18" t="str">
        <x:f>IF(OR(G13&lt;=0,COUNT(G19)&lt;1),"",G19*1000/G13)</x:f>
      </x:c>
      <x:c r="H25" s="18" t="str">
        <x:f>IF(OR(H13&lt;=0,COUNT(H19)&lt;1),"",H19*1000/H13)</x:f>
      </x:c>
      <x:c r="I25" s="18" t="str">
        <x:f>IF(OR(I13&lt;=0,COUNT(I19)&lt;1),"",I19*1000/I13)</x:f>
      </x:c>
      <x:c r="J25" s="18" t="str">
        <x:f>IF(OR(J13&lt;=0,COUNT(J19)&lt;1),"",J19*1000/J13)</x:f>
      </x:c>
      <x:c r="K25" s="18" t="str">
        <x:f>IF(OR(K13&lt;=0,COUNT(K19)&lt;1),"",K19*1000/K13)</x:f>
      </x:c>
      <x:c r="L25" s="18" t="str">
        <x:f>IF(OR(L13&lt;=0,COUNT(L19)&lt;1),"",L19*1000/L13)</x:f>
      </x:c>
      <x:c r="M25" s="18" t="str">
        <x:f>IF(OR(M13&lt;=0,COUNT(M19)&lt;1),"",M19*1000/M13)</x:f>
      </x:c>
      <x:c r="N25" s="27" t="str">
        <x:f>IF(OR(N13&lt;=0,(IF(COUNT(B10:B11,B16:B19)&gt;0,IF(AND(COUNT(B10:B11)&gt;0,COUNT(B19:B19)=1),0,1),0)+IF(COUNT(C10:C11,C16:C19)&gt;0,IF(AND(COUNT(C10:C11)&gt;0,COUNT(C19:C19)=1),0,1),0)+IF(COUNT(D10:D11,D16:D19)&gt;0,IF(AND(COUNT(D10:D11)&gt;0,COUNT(D19:D19)=1),0,1),0)+IF(COUNT(E10:E11,E16:E19)&gt;0,IF(AND(COUNT(E10:E11)&gt;0,COUNT(E19:E19)=1),0,1),0)+IF(COUNT(F10:F11,F16:F19)&gt;0,IF(AND(COUNT(F10:F11)&gt;0,COUNT(F19:F19)=1),0,1),0)+IF(COUNT(G10:G11,G16:G19)&gt;0,IF(AND(COUNT(G10:G11)&gt;0,COUNT(G19:G19)=1),0,1),0)+IF(COUNT(H10:H11,H16:H19)&gt;0,IF(AND(COUNT(H10:H11)&gt;0,COUNT(H19:H19)=1),0,1),0)+IF(COUNT(I10:I11,I16:I19)&gt;0,IF(AND(COUNT(I10:I11)&gt;0,COUNT(I19:I19)=1),0,1),0)+IF(COUNT(J10:J11,J16:J19)&gt;0,IF(AND(COUNT(J10:J11)&gt;0,COUNT(J19:J19)=1),0,1),0)+IF(COUNT(K10:K11,K16:K19)&gt;0,IF(AND(COUNT(K10:K11)&gt;0,COUNT(K19:K19)=1),0,1),0)+IF(COUNT(L10:L11,L16:L19)&gt;0,IF(AND(COUNT(L10:L11)&gt;0,COUNT(L19:L19)=1),0,1),0)+IF(COUNT(M10:M11,M16:M19)&gt;0,IF(AND(COUNT(M10:M11)&gt;0,COUNT(M19:M19)=1),0,1),0))&gt;0),"",SUM(N19:N19)*1000/N13)</x:f>
      </x:c>
    </x:row>
    <x:row r="26" ht="24" customHeight="1">
      <x:c r="A26" s="1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  <x:c r="N26" s="25"/>
    </x:row>
    <x:row r="27" ht="24" customHeight="1">
      <x:c r="A27" s="9" t="str">
        <x:v>TAUX CUMULÉS DEPUIS JANVIER</x:v>
      </x:c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23"/>
    </x:row>
    <x:row r="28" ht="24" customHeight="1">
      <x:c r="A28" s="1" t="str">
        <x:v>TF1 cumulé</x:v>
      </x:c>
      <x:c r="B28" s="18" t="str">
        <x:f>IF(OR(COUNT(B10:B11)=0,SUM($B13:B13)&lt;=0,(IF(COUNT(B10:B11)&gt;0,1,0))&lt;1,(COUNT($B16:B16))&lt;1),"",SUM($B16:B16)*1000000/SUM($B13:B13))</x:f>
      </x:c>
      <x:c r="C28" s="18" t="str">
        <x:f>IF(OR(COUNT(C10:C11)=0,SUM($B13:C13)&lt;=0,(IF(COUNT(B10:B11)&gt;0,1,0)+IF(COUNT(C10:C11)&gt;0,1,0))&lt;2,(COUNT($B16:C16))&lt;2),"",SUM($B16:C16)*1000000/SUM($B13:C13))</x:f>
      </x:c>
      <x:c r="D28" s="18" t="str">
        <x:f>IF(OR(COUNT(D10:D11)=0,SUM($B13:D13)&lt;=0,(IF(COUNT(B10:B11)&gt;0,1,0)+IF(COUNT(C10:C11)&gt;0,1,0)+IF(COUNT(D10:D11)&gt;0,1,0))&lt;3,(COUNT($B16:D16))&lt;3),"",SUM($B16:D16)*1000000/SUM($B13:D13))</x:f>
      </x:c>
      <x:c r="E28" s="18" t="str">
        <x:f>IF(OR(COUNT(E10:E11)=0,SUM($B13:E13)&lt;=0,(IF(COUNT(B10:B11)&gt;0,1,0)+IF(COUNT(C10:C11)&gt;0,1,0)+IF(COUNT(D10:D11)&gt;0,1,0)+IF(COUNT(E10:E11)&gt;0,1,0))&lt;4,(COUNT($B16:E16))&lt;4),"",SUM($B16:E16)*1000000/SUM($B13:E13))</x:f>
      </x:c>
      <x:c r="F28" s="18" t="str">
        <x:f>IF(OR(COUNT(F10:F11)=0,SUM($B13:F13)&lt;=0,(IF(COUNT(B10:B11)&gt;0,1,0)+IF(COUNT(C10:C11)&gt;0,1,0)+IF(COUNT(D10:D11)&gt;0,1,0)+IF(COUNT(E10:E11)&gt;0,1,0)+IF(COUNT(F10:F11)&gt;0,1,0))&lt;5,(COUNT($B16:F16))&lt;5),"",SUM($B16:F16)*1000000/SUM($B13:F13))</x:f>
      </x:c>
      <x:c r="G28" s="18" t="str">
        <x:f>IF(OR(COUNT(G10:G11)=0,SUM($B13:G13)&lt;=0,(IF(COUNT(B10:B11)&gt;0,1,0)+IF(COUNT(C10:C11)&gt;0,1,0)+IF(COUNT(D10:D11)&gt;0,1,0)+IF(COUNT(E10:E11)&gt;0,1,0)+IF(COUNT(F10:F11)&gt;0,1,0)+IF(COUNT(G10:G11)&gt;0,1,0))&lt;6,(COUNT($B16:G16))&lt;6),"",SUM($B16:G16)*1000000/SUM($B13:G13))</x:f>
      </x:c>
      <x:c r="H28" s="18" t="str">
        <x:f>IF(OR(COUNT(H10:H11)=0,SUM($B13:H13)&lt;=0,(IF(COUNT(B10:B11)&gt;0,1,0)+IF(COUNT(C10:C11)&gt;0,1,0)+IF(COUNT(D10:D11)&gt;0,1,0)+IF(COUNT(E10:E11)&gt;0,1,0)+IF(COUNT(F10:F11)&gt;0,1,0)+IF(COUNT(G10:G11)&gt;0,1,0)+IF(COUNT(H10:H11)&gt;0,1,0))&lt;7,(COUNT($B16:H16))&lt;7),"",SUM($B16:H16)*1000000/SUM($B13:H13))</x:f>
      </x:c>
      <x:c r="I28" s="18" t="str">
        <x:f>IF(OR(COUNT(I10:I11)=0,SUM($B13:I13)&lt;=0,(IF(COUNT(B10:B11)&gt;0,1,0)+IF(COUNT(C10:C11)&gt;0,1,0)+IF(COUNT(D10:D11)&gt;0,1,0)+IF(COUNT(E10:E11)&gt;0,1,0)+IF(COUNT(F10:F11)&gt;0,1,0)+IF(COUNT(G10:G11)&gt;0,1,0)+IF(COUNT(H10:H11)&gt;0,1,0)+IF(COUNT(I10:I11)&gt;0,1,0))&lt;8,(COUNT($B16:I16))&lt;8),"",SUM($B16:I16)*1000000/SUM($B13:I13))</x:f>
      </x:c>
      <x:c r="J28" s="18" t="str">
        <x:f>IF(OR(COUNT(J10:J11)=0,SUM($B13:J13)&lt;=0,(IF(COUNT(B10:B11)&gt;0,1,0)+IF(COUNT(C10:C11)&gt;0,1,0)+IF(COUNT(D10:D11)&gt;0,1,0)+IF(COUNT(E10:E11)&gt;0,1,0)+IF(COUNT(F10:F11)&gt;0,1,0)+IF(COUNT(G10:G11)&gt;0,1,0)+IF(COUNT(H10:H11)&gt;0,1,0)+IF(COUNT(I10:I11)&gt;0,1,0)+IF(COUNT(J10:J11)&gt;0,1,0))&lt;9,(COUNT($B16:J16))&lt;9),"",SUM($B16:J16)*1000000/SUM($B13:J13))</x:f>
      </x:c>
      <x:c r="K28" s="18" t="str">
        <x:f>IF(OR(COUNT(K10:K11)=0,SUM($B13:K13)&lt;=0,(IF(COUNT(B10:B11)&gt;0,1,0)+IF(COUNT(C10:C11)&gt;0,1,0)+IF(COUNT(D10:D11)&gt;0,1,0)+IF(COUNT(E10:E11)&gt;0,1,0)+IF(COUNT(F10:F11)&gt;0,1,0)+IF(COUNT(G10:G11)&gt;0,1,0)+IF(COUNT(H10:H11)&gt;0,1,0)+IF(COUNT(I10:I11)&gt;0,1,0)+IF(COUNT(J10:J11)&gt;0,1,0)+IF(COUNT(K10:K11)&gt;0,1,0))&lt;10,(COUNT($B16:K16))&lt;10),"",SUM($B16:K16)*1000000/SUM($B13:K13))</x:f>
      </x:c>
      <x:c r="L28" s="18" t="str">
        <x:f>IF(OR(COUNT(L10:L11)=0,SUM($B13:L13)&lt;=0,(IF(COUNT(B10:B11)&gt;0,1,0)+IF(COUNT(C10:C11)&gt;0,1,0)+IF(COUNT(D10:D11)&gt;0,1,0)+IF(COUNT(E10:E11)&gt;0,1,0)+IF(COUNT(F10:F11)&gt;0,1,0)+IF(COUNT(G10:G11)&gt;0,1,0)+IF(COUNT(H10:H11)&gt;0,1,0)+IF(COUNT(I10:I11)&gt;0,1,0)+IF(COUNT(J10:J11)&gt;0,1,0)+IF(COUNT(K10:K11)&gt;0,1,0)+IF(COUNT(L10:L11)&gt;0,1,0))&lt;11,(COUNT($B16:L16))&lt;11),"",SUM($B16:L16)*1000000/SUM($B13:L13))</x:f>
      </x:c>
      <x:c r="M28" s="18" t="str">
        <x:f>IF(OR(COUNT(M10:M11)=0,SUM($B13:M13)&lt;=0,(IF(COUNT(B10:B11)&gt;0,1,0)+IF(COUNT(C10:C11)&gt;0,1,0)+IF(COUNT(D10:D11)&gt;0,1,0)+IF(COUNT(E10:E11)&gt;0,1,0)+IF(COUNT(F10:F11)&gt;0,1,0)+IF(COUNT(G10:G11)&gt;0,1,0)+IF(COUNT(H10:H11)&gt;0,1,0)+IF(COUNT(I10:I11)&gt;0,1,0)+IF(COUNT(J10:J11)&gt;0,1,0)+IF(COUNT(K10:K11)&gt;0,1,0)+IF(COUNT(L10:L11)&gt;0,1,0)+IF(COUNT(M10:M11)&gt;0,1,0))&lt;12,(COUNT($B16:M16))&lt;12),"",SUM($B16:M16)*1000000/SUM($B13:M13))</x:f>
      </x:c>
      <x:c r="N28" s="27" t="str">
        <x:v>—</x:v>
      </x:c>
    </x:row>
    <x:row r="29" ht="24" customHeight="1">
      <x:c r="A29" s="1" t="str">
        <x:v>TF2 cumulé</x:v>
      </x:c>
      <x:c r="B29" s="18" t="str">
        <x:f>IF(OR(COUNT(B10:B11)=0,SUM($B13:B13)&lt;=0,(IF(COUNT(B10:B11)&gt;0,1,0))&lt;1,(COUNT($B16:B16)+COUNT($B17:B17))&lt;2),"",SUM($B16:B17)*1000000/SUM($B13:B13))</x:f>
      </x:c>
      <x:c r="C29" s="18" t="str">
        <x:f>IF(OR(COUNT(C10:C11)=0,SUM($B13:C13)&lt;=0,(IF(COUNT(B10:B11)&gt;0,1,0)+IF(COUNT(C10:C11)&gt;0,1,0))&lt;2,(COUNT($B16:C16)+COUNT($B17:C17))&lt;4),"",SUM($B16:C17)*1000000/SUM($B13:C13))</x:f>
      </x:c>
      <x:c r="D29" s="18" t="str">
        <x:f>IF(OR(COUNT(D10:D11)=0,SUM($B13:D13)&lt;=0,(IF(COUNT(B10:B11)&gt;0,1,0)+IF(COUNT(C10:C11)&gt;0,1,0)+IF(COUNT(D10:D11)&gt;0,1,0))&lt;3,(COUNT($B16:D16)+COUNT($B17:D17))&lt;6),"",SUM($B16:D17)*1000000/SUM($B13:D13))</x:f>
      </x:c>
      <x:c r="E29" s="18" t="str">
        <x:f>IF(OR(COUNT(E10:E11)=0,SUM($B13:E13)&lt;=0,(IF(COUNT(B10:B11)&gt;0,1,0)+IF(COUNT(C10:C11)&gt;0,1,0)+IF(COUNT(D10:D11)&gt;0,1,0)+IF(COUNT(E10:E11)&gt;0,1,0))&lt;4,(COUNT($B16:E16)+COUNT($B17:E17))&lt;8),"",SUM($B16:E17)*1000000/SUM($B13:E13))</x:f>
      </x:c>
      <x:c r="F29" s="18" t="str">
        <x:f>IF(OR(COUNT(F10:F11)=0,SUM($B13:F13)&lt;=0,(IF(COUNT(B10:B11)&gt;0,1,0)+IF(COUNT(C10:C11)&gt;0,1,0)+IF(COUNT(D10:D11)&gt;0,1,0)+IF(COUNT(E10:E11)&gt;0,1,0)+IF(COUNT(F10:F11)&gt;0,1,0))&lt;5,(COUNT($B16:F16)+COUNT($B17:F17))&lt;10),"",SUM($B16:F17)*1000000/SUM($B13:F13))</x:f>
      </x:c>
      <x:c r="G29" s="18" t="str">
        <x:f>IF(OR(COUNT(G10:G11)=0,SUM($B13:G13)&lt;=0,(IF(COUNT(B10:B11)&gt;0,1,0)+IF(COUNT(C10:C11)&gt;0,1,0)+IF(COUNT(D10:D11)&gt;0,1,0)+IF(COUNT(E10:E11)&gt;0,1,0)+IF(COUNT(F10:F11)&gt;0,1,0)+IF(COUNT(G10:G11)&gt;0,1,0))&lt;6,(COUNT($B16:G16)+COUNT($B17:G17))&lt;12),"",SUM($B16:G17)*1000000/SUM($B13:G13))</x:f>
      </x:c>
      <x:c r="H29" s="18" t="str">
        <x:f>IF(OR(COUNT(H10:H11)=0,SUM($B13:H13)&lt;=0,(IF(COUNT(B10:B11)&gt;0,1,0)+IF(COUNT(C10:C11)&gt;0,1,0)+IF(COUNT(D10:D11)&gt;0,1,0)+IF(COUNT(E10:E11)&gt;0,1,0)+IF(COUNT(F10:F11)&gt;0,1,0)+IF(COUNT(G10:G11)&gt;0,1,0)+IF(COUNT(H10:H11)&gt;0,1,0))&lt;7,(COUNT($B16:H16)+COUNT($B17:H17))&lt;14),"",SUM($B16:H17)*1000000/SUM($B13:H13))</x:f>
      </x:c>
      <x:c r="I29" s="18" t="str">
        <x:f>IF(OR(COUNT(I10:I11)=0,SUM($B13:I13)&lt;=0,(IF(COUNT(B10:B11)&gt;0,1,0)+IF(COUNT(C10:C11)&gt;0,1,0)+IF(COUNT(D10:D11)&gt;0,1,0)+IF(COUNT(E10:E11)&gt;0,1,0)+IF(COUNT(F10:F11)&gt;0,1,0)+IF(COUNT(G10:G11)&gt;0,1,0)+IF(COUNT(H10:H11)&gt;0,1,0)+IF(COUNT(I10:I11)&gt;0,1,0))&lt;8,(COUNT($B16:I16)+COUNT($B17:I17))&lt;16),"",SUM($B16:I17)*1000000/SUM($B13:I13))</x:f>
      </x:c>
      <x:c r="J29" s="18" t="str">
        <x:f>IF(OR(COUNT(J10:J11)=0,SUM($B13:J13)&lt;=0,(IF(COUNT(B10:B11)&gt;0,1,0)+IF(COUNT(C10:C11)&gt;0,1,0)+IF(COUNT(D10:D11)&gt;0,1,0)+IF(COUNT(E10:E11)&gt;0,1,0)+IF(COUNT(F10:F11)&gt;0,1,0)+IF(COUNT(G10:G11)&gt;0,1,0)+IF(COUNT(H10:H11)&gt;0,1,0)+IF(COUNT(I10:I11)&gt;0,1,0)+IF(COUNT(J10:J11)&gt;0,1,0))&lt;9,(COUNT($B16:J16)+COUNT($B17:J17))&lt;18),"",SUM($B16:J17)*1000000/SUM($B13:J13))</x:f>
      </x:c>
      <x:c r="K29" s="18" t="str">
        <x:f>IF(OR(COUNT(K10:K11)=0,SUM($B13:K13)&lt;=0,(IF(COUNT(B10:B11)&gt;0,1,0)+IF(COUNT(C10:C11)&gt;0,1,0)+IF(COUNT(D10:D11)&gt;0,1,0)+IF(COUNT(E10:E11)&gt;0,1,0)+IF(COUNT(F10:F11)&gt;0,1,0)+IF(COUNT(G10:G11)&gt;0,1,0)+IF(COUNT(H10:H11)&gt;0,1,0)+IF(COUNT(I10:I11)&gt;0,1,0)+IF(COUNT(J10:J11)&gt;0,1,0)+IF(COUNT(K10:K11)&gt;0,1,0))&lt;10,(COUNT($B16:K16)+COUNT($B17:K17))&lt;20),"",SUM($B16:K17)*1000000/SUM($B13:K13))</x:f>
      </x:c>
      <x:c r="L29" s="18" t="str">
        <x:f>IF(OR(COUNT(L10:L11)=0,SUM($B13:L13)&lt;=0,(IF(COUNT(B10:B11)&gt;0,1,0)+IF(COUNT(C10:C11)&gt;0,1,0)+IF(COUNT(D10:D11)&gt;0,1,0)+IF(COUNT(E10:E11)&gt;0,1,0)+IF(COUNT(F10:F11)&gt;0,1,0)+IF(COUNT(G10:G11)&gt;0,1,0)+IF(COUNT(H10:H11)&gt;0,1,0)+IF(COUNT(I10:I11)&gt;0,1,0)+IF(COUNT(J10:J11)&gt;0,1,0)+IF(COUNT(K10:K11)&gt;0,1,0)+IF(COUNT(L10:L11)&gt;0,1,0))&lt;11,(COUNT($B16:L16)+COUNT($B17:L17))&lt;22),"",SUM($B16:L17)*1000000/SUM($B13:L13))</x:f>
      </x:c>
      <x:c r="M29" s="18" t="str">
        <x:f>IF(OR(COUNT(M10:M11)=0,SUM($B13:M13)&lt;=0,(IF(COUNT(B10:B11)&gt;0,1,0)+IF(COUNT(C10:C11)&gt;0,1,0)+IF(COUNT(D10:D11)&gt;0,1,0)+IF(COUNT(E10:E11)&gt;0,1,0)+IF(COUNT(F10:F11)&gt;0,1,0)+IF(COUNT(G10:G11)&gt;0,1,0)+IF(COUNT(H10:H11)&gt;0,1,0)+IF(COUNT(I10:I11)&gt;0,1,0)+IF(COUNT(J10:J11)&gt;0,1,0)+IF(COUNT(K10:K11)&gt;0,1,0)+IF(COUNT(L10:L11)&gt;0,1,0)+IF(COUNT(M10:M11)&gt;0,1,0))&lt;12,(COUNT($B16:M16)+COUNT($B17:M17))&lt;24),"",SUM($B16:M17)*1000000/SUM($B13:M13))</x:f>
      </x:c>
      <x:c r="N29" s="27" t="str">
        <x:v>—</x:v>
      </x:c>
    </x:row>
    <x:row r="30" ht="24" customHeight="1">
      <x:c r="A30" s="1" t="str">
        <x:v>TF3 cumulé</x:v>
      </x:c>
      <x:c r="B30" s="18" t="str">
        <x:f>IF(OR(COUNT(B10:B11)=0,SUM($B13:B13)&lt;=0,(IF(COUNT(B10:B11)&gt;0,1,0))&lt;1,(COUNT($B16:B16)+COUNT($B17:B17)+COUNT($B18:B18))&lt;3),"",SUM($B16:B18)*1000000/SUM($B13:B13))</x:f>
      </x:c>
      <x:c r="C30" s="18" t="str">
        <x:f>IF(OR(COUNT(C10:C11)=0,SUM($B13:C13)&lt;=0,(IF(COUNT(B10:B11)&gt;0,1,0)+IF(COUNT(C10:C11)&gt;0,1,0))&lt;2,(COUNT($B16:C16)+COUNT($B17:C17)+COUNT($B18:C18))&lt;6),"",SUM($B16:C18)*1000000/SUM($B13:C13))</x:f>
      </x:c>
      <x:c r="D30" s="18" t="str">
        <x:f>IF(OR(COUNT(D10:D11)=0,SUM($B13:D13)&lt;=0,(IF(COUNT(B10:B11)&gt;0,1,0)+IF(COUNT(C10:C11)&gt;0,1,0)+IF(COUNT(D10:D11)&gt;0,1,0))&lt;3,(COUNT($B16:D16)+COUNT($B17:D17)+COUNT($B18:D18))&lt;9),"",SUM($B16:D18)*1000000/SUM($B13:D13))</x:f>
      </x:c>
      <x:c r="E30" s="18" t="str">
        <x:f>IF(OR(COUNT(E10:E11)=0,SUM($B13:E13)&lt;=0,(IF(COUNT(B10:B11)&gt;0,1,0)+IF(COUNT(C10:C11)&gt;0,1,0)+IF(COUNT(D10:D11)&gt;0,1,0)+IF(COUNT(E10:E11)&gt;0,1,0))&lt;4,(COUNT($B16:E16)+COUNT($B17:E17)+COUNT($B18:E18))&lt;12),"",SUM($B16:E18)*1000000/SUM($B13:E13))</x:f>
      </x:c>
      <x:c r="F30" s="18" t="str">
        <x:f>IF(OR(COUNT(F10:F11)=0,SUM($B13:F13)&lt;=0,(IF(COUNT(B10:B11)&gt;0,1,0)+IF(COUNT(C10:C11)&gt;0,1,0)+IF(COUNT(D10:D11)&gt;0,1,0)+IF(COUNT(E10:E11)&gt;0,1,0)+IF(COUNT(F10:F11)&gt;0,1,0))&lt;5,(COUNT($B16:F16)+COUNT($B17:F17)+COUNT($B18:F18))&lt;15),"",SUM($B16:F18)*1000000/SUM($B13:F13))</x:f>
      </x:c>
      <x:c r="G30" s="18" t="str">
        <x:f>IF(OR(COUNT(G10:G11)=0,SUM($B13:G13)&lt;=0,(IF(COUNT(B10:B11)&gt;0,1,0)+IF(COUNT(C10:C11)&gt;0,1,0)+IF(COUNT(D10:D11)&gt;0,1,0)+IF(COUNT(E10:E11)&gt;0,1,0)+IF(COUNT(F10:F11)&gt;0,1,0)+IF(COUNT(G10:G11)&gt;0,1,0))&lt;6,(COUNT($B16:G16)+COUNT($B17:G17)+COUNT($B18:G18))&lt;18),"",SUM($B16:G18)*1000000/SUM($B13:G13))</x:f>
      </x:c>
      <x:c r="H30" s="18" t="str">
        <x:f>IF(OR(COUNT(H10:H11)=0,SUM($B13:H13)&lt;=0,(IF(COUNT(B10:B11)&gt;0,1,0)+IF(COUNT(C10:C11)&gt;0,1,0)+IF(COUNT(D10:D11)&gt;0,1,0)+IF(COUNT(E10:E11)&gt;0,1,0)+IF(COUNT(F10:F11)&gt;0,1,0)+IF(COUNT(G10:G11)&gt;0,1,0)+IF(COUNT(H10:H11)&gt;0,1,0))&lt;7,(COUNT($B16:H16)+COUNT($B17:H17)+COUNT($B18:H18))&lt;21),"",SUM($B16:H18)*1000000/SUM($B13:H13))</x:f>
      </x:c>
      <x:c r="I30" s="18" t="str">
        <x:f>IF(OR(COUNT(I10:I11)=0,SUM($B13:I13)&lt;=0,(IF(COUNT(B10:B11)&gt;0,1,0)+IF(COUNT(C10:C11)&gt;0,1,0)+IF(COUNT(D10:D11)&gt;0,1,0)+IF(COUNT(E10:E11)&gt;0,1,0)+IF(COUNT(F10:F11)&gt;0,1,0)+IF(COUNT(G10:G11)&gt;0,1,0)+IF(COUNT(H10:H11)&gt;0,1,0)+IF(COUNT(I10:I11)&gt;0,1,0))&lt;8,(COUNT($B16:I16)+COUNT($B17:I17)+COUNT($B18:I18))&lt;24),"",SUM($B16:I18)*1000000/SUM($B13:I13))</x:f>
      </x:c>
      <x:c r="J30" s="18" t="str">
        <x:f>IF(OR(COUNT(J10:J11)=0,SUM($B13:J13)&lt;=0,(IF(COUNT(B10:B11)&gt;0,1,0)+IF(COUNT(C10:C11)&gt;0,1,0)+IF(COUNT(D10:D11)&gt;0,1,0)+IF(COUNT(E10:E11)&gt;0,1,0)+IF(COUNT(F10:F11)&gt;0,1,0)+IF(COUNT(G10:G11)&gt;0,1,0)+IF(COUNT(H10:H11)&gt;0,1,0)+IF(COUNT(I10:I11)&gt;0,1,0)+IF(COUNT(J10:J11)&gt;0,1,0))&lt;9,(COUNT($B16:J16)+COUNT($B17:J17)+COUNT($B18:J18))&lt;27),"",SUM($B16:J18)*1000000/SUM($B13:J13))</x:f>
      </x:c>
      <x:c r="K30" s="18" t="str">
        <x:f>IF(OR(COUNT(K10:K11)=0,SUM($B13:K13)&lt;=0,(IF(COUNT(B10:B11)&gt;0,1,0)+IF(COUNT(C10:C11)&gt;0,1,0)+IF(COUNT(D10:D11)&gt;0,1,0)+IF(COUNT(E10:E11)&gt;0,1,0)+IF(COUNT(F10:F11)&gt;0,1,0)+IF(COUNT(G10:G11)&gt;0,1,0)+IF(COUNT(H10:H11)&gt;0,1,0)+IF(COUNT(I10:I11)&gt;0,1,0)+IF(COUNT(J10:J11)&gt;0,1,0)+IF(COUNT(K10:K11)&gt;0,1,0))&lt;10,(COUNT($B16:K16)+COUNT($B17:K17)+COUNT($B18:K18))&lt;30),"",SUM($B16:K18)*1000000/SUM($B13:K13))</x:f>
      </x:c>
      <x:c r="L30" s="18" t="str">
        <x:f>IF(OR(COUNT(L10:L11)=0,SUM($B13:L13)&lt;=0,(IF(COUNT(B10:B11)&gt;0,1,0)+IF(COUNT(C10:C11)&gt;0,1,0)+IF(COUNT(D10:D11)&gt;0,1,0)+IF(COUNT(E10:E11)&gt;0,1,0)+IF(COUNT(F10:F11)&gt;0,1,0)+IF(COUNT(G10:G11)&gt;0,1,0)+IF(COUNT(H10:H11)&gt;0,1,0)+IF(COUNT(I10:I11)&gt;0,1,0)+IF(COUNT(J10:J11)&gt;0,1,0)+IF(COUNT(K10:K11)&gt;0,1,0)+IF(COUNT(L10:L11)&gt;0,1,0))&lt;11,(COUNT($B16:L16)+COUNT($B17:L17)+COUNT($B18:L18))&lt;33),"",SUM($B16:L18)*1000000/SUM($B13:L13))</x:f>
      </x:c>
      <x:c r="M30" s="18" t="str">
        <x:f>IF(OR(COUNT(M10:M11)=0,SUM($B13:M13)&lt;=0,(IF(COUNT(B10:B11)&gt;0,1,0)+IF(COUNT(C10:C11)&gt;0,1,0)+IF(COUNT(D10:D11)&gt;0,1,0)+IF(COUNT(E10:E11)&gt;0,1,0)+IF(COUNT(F10:F11)&gt;0,1,0)+IF(COUNT(G10:G11)&gt;0,1,0)+IF(COUNT(H10:H11)&gt;0,1,0)+IF(COUNT(I10:I11)&gt;0,1,0)+IF(COUNT(J10:J11)&gt;0,1,0)+IF(COUNT(K10:K11)&gt;0,1,0)+IF(COUNT(L10:L11)&gt;0,1,0)+IF(COUNT(M10:M11)&gt;0,1,0))&lt;12,(COUNT($B16:M16)+COUNT($B17:M17)+COUNT($B18:M18))&lt;36),"",SUM($B16:M18)*1000000/SUM($B13:M13))</x:f>
      </x:c>
      <x:c r="N30" s="27" t="str">
        <x:v>—</x:v>
      </x:c>
    </x:row>
    <x:row r="31" ht="24" customHeight="1">
      <x:c r="A31" s="1" t="str">
        <x:v>TG cumulé</x:v>
      </x:c>
      <x:c r="B31" s="18" t="str">
        <x:f>IF(OR(COUNT(B10:B11)=0,SUM($B13:B13)&lt;=0,(IF(COUNT(B10:B11)&gt;0,1,0))&lt;1,(COUNT($B19:B19))&lt;1),"",SUM($B19:B19)*1000/SUM($B13:B13))</x:f>
      </x:c>
      <x:c r="C31" s="18" t="str">
        <x:f>IF(OR(COUNT(C10:C11)=0,SUM($B13:C13)&lt;=0,(IF(COUNT(B10:B11)&gt;0,1,0)+IF(COUNT(C10:C11)&gt;0,1,0))&lt;2,(COUNT($B19:C19))&lt;2),"",SUM($B19:C19)*1000/SUM($B13:C13))</x:f>
      </x:c>
      <x:c r="D31" s="18" t="str">
        <x:f>IF(OR(COUNT(D10:D11)=0,SUM($B13:D13)&lt;=0,(IF(COUNT(B10:B11)&gt;0,1,0)+IF(COUNT(C10:C11)&gt;0,1,0)+IF(COUNT(D10:D11)&gt;0,1,0))&lt;3,(COUNT($B19:D19))&lt;3),"",SUM($B19:D19)*1000/SUM($B13:D13))</x:f>
      </x:c>
      <x:c r="E31" s="18" t="str">
        <x:f>IF(OR(COUNT(E10:E11)=0,SUM($B13:E13)&lt;=0,(IF(COUNT(B10:B11)&gt;0,1,0)+IF(COUNT(C10:C11)&gt;0,1,0)+IF(COUNT(D10:D11)&gt;0,1,0)+IF(COUNT(E10:E11)&gt;0,1,0))&lt;4,(COUNT($B19:E19))&lt;4),"",SUM($B19:E19)*1000/SUM($B13:E13))</x:f>
      </x:c>
      <x:c r="F31" s="18" t="str">
        <x:f>IF(OR(COUNT(F10:F11)=0,SUM($B13:F13)&lt;=0,(IF(COUNT(B10:B11)&gt;0,1,0)+IF(COUNT(C10:C11)&gt;0,1,0)+IF(COUNT(D10:D11)&gt;0,1,0)+IF(COUNT(E10:E11)&gt;0,1,0)+IF(COUNT(F10:F11)&gt;0,1,0))&lt;5,(COUNT($B19:F19))&lt;5),"",SUM($B19:F19)*1000/SUM($B13:F13))</x:f>
      </x:c>
      <x:c r="G31" s="18" t="str">
        <x:f>IF(OR(COUNT(G10:G11)=0,SUM($B13:G13)&lt;=0,(IF(COUNT(B10:B11)&gt;0,1,0)+IF(COUNT(C10:C11)&gt;0,1,0)+IF(COUNT(D10:D11)&gt;0,1,0)+IF(COUNT(E10:E11)&gt;0,1,0)+IF(COUNT(F10:F11)&gt;0,1,0)+IF(COUNT(G10:G11)&gt;0,1,0))&lt;6,(COUNT($B19:G19))&lt;6),"",SUM($B19:G19)*1000/SUM($B13:G13))</x:f>
      </x:c>
      <x:c r="H31" s="18" t="str">
        <x:f>IF(OR(COUNT(H10:H11)=0,SUM($B13:H13)&lt;=0,(IF(COUNT(B10:B11)&gt;0,1,0)+IF(COUNT(C10:C11)&gt;0,1,0)+IF(COUNT(D10:D11)&gt;0,1,0)+IF(COUNT(E10:E11)&gt;0,1,0)+IF(COUNT(F10:F11)&gt;0,1,0)+IF(COUNT(G10:G11)&gt;0,1,0)+IF(COUNT(H10:H11)&gt;0,1,0))&lt;7,(COUNT($B19:H19))&lt;7),"",SUM($B19:H19)*1000/SUM($B13:H13))</x:f>
      </x:c>
      <x:c r="I31" s="18" t="str">
        <x:f>IF(OR(COUNT(I10:I11)=0,SUM($B13:I13)&lt;=0,(IF(COUNT(B10:B11)&gt;0,1,0)+IF(COUNT(C10:C11)&gt;0,1,0)+IF(COUNT(D10:D11)&gt;0,1,0)+IF(COUNT(E10:E11)&gt;0,1,0)+IF(COUNT(F10:F11)&gt;0,1,0)+IF(COUNT(G10:G11)&gt;0,1,0)+IF(COUNT(H10:H11)&gt;0,1,0)+IF(COUNT(I10:I11)&gt;0,1,0))&lt;8,(COUNT($B19:I19))&lt;8),"",SUM($B19:I19)*1000/SUM($B13:I13))</x:f>
      </x:c>
      <x:c r="J31" s="18" t="str">
        <x:f>IF(OR(COUNT(J10:J11)=0,SUM($B13:J13)&lt;=0,(IF(COUNT(B10:B11)&gt;0,1,0)+IF(COUNT(C10:C11)&gt;0,1,0)+IF(COUNT(D10:D11)&gt;0,1,0)+IF(COUNT(E10:E11)&gt;0,1,0)+IF(COUNT(F10:F11)&gt;0,1,0)+IF(COUNT(G10:G11)&gt;0,1,0)+IF(COUNT(H10:H11)&gt;0,1,0)+IF(COUNT(I10:I11)&gt;0,1,0)+IF(COUNT(J10:J11)&gt;0,1,0))&lt;9,(COUNT($B19:J19))&lt;9),"",SUM($B19:J19)*1000/SUM($B13:J13))</x:f>
      </x:c>
      <x:c r="K31" s="18" t="str">
        <x:f>IF(OR(COUNT(K10:K11)=0,SUM($B13:K13)&lt;=0,(IF(COUNT(B10:B11)&gt;0,1,0)+IF(COUNT(C10:C11)&gt;0,1,0)+IF(COUNT(D10:D11)&gt;0,1,0)+IF(COUNT(E10:E11)&gt;0,1,0)+IF(COUNT(F10:F11)&gt;0,1,0)+IF(COUNT(G10:G11)&gt;0,1,0)+IF(COUNT(H10:H11)&gt;0,1,0)+IF(COUNT(I10:I11)&gt;0,1,0)+IF(COUNT(J10:J11)&gt;0,1,0)+IF(COUNT(K10:K11)&gt;0,1,0))&lt;10,(COUNT($B19:K19))&lt;10),"",SUM($B19:K19)*1000/SUM($B13:K13))</x:f>
      </x:c>
      <x:c r="L31" s="18" t="str">
        <x:f>IF(OR(COUNT(L10:L11)=0,SUM($B13:L13)&lt;=0,(IF(COUNT(B10:B11)&gt;0,1,0)+IF(COUNT(C10:C11)&gt;0,1,0)+IF(COUNT(D10:D11)&gt;0,1,0)+IF(COUNT(E10:E11)&gt;0,1,0)+IF(COUNT(F10:F11)&gt;0,1,0)+IF(COUNT(G10:G11)&gt;0,1,0)+IF(COUNT(H10:H11)&gt;0,1,0)+IF(COUNT(I10:I11)&gt;0,1,0)+IF(COUNT(J10:J11)&gt;0,1,0)+IF(COUNT(K10:K11)&gt;0,1,0)+IF(COUNT(L10:L11)&gt;0,1,0))&lt;11,(COUNT($B19:L19))&lt;11),"",SUM($B19:L19)*1000/SUM($B13:L13))</x:f>
      </x:c>
      <x:c r="M31" s="18" t="str">
        <x:f>IF(OR(COUNT(M10:M11)=0,SUM($B13:M13)&lt;=0,(IF(COUNT(B10:B11)&gt;0,1,0)+IF(COUNT(C10:C11)&gt;0,1,0)+IF(COUNT(D10:D11)&gt;0,1,0)+IF(COUNT(E10:E11)&gt;0,1,0)+IF(COUNT(F10:F11)&gt;0,1,0)+IF(COUNT(G10:G11)&gt;0,1,0)+IF(COUNT(H10:H11)&gt;0,1,0)+IF(COUNT(I10:I11)&gt;0,1,0)+IF(COUNT(J10:J11)&gt;0,1,0)+IF(COUNT(K10:K11)&gt;0,1,0)+IF(COUNT(L10:L11)&gt;0,1,0)+IF(COUNT(M10:M11)&gt;0,1,0))&lt;12,(COUNT($B19:M19))&lt;12),"",SUM($B19:M19)*1000/SUM($B13:M13))</x:f>
      </x:c>
      <x:c r="N31" s="27" t="str">
        <x:v>—</x:v>
      </x:c>
    </x:row>
    <x:row r="32" ht="24" customHeight="1">
      <x:c r="A32" s="1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12"/>
      <x:c r="N32" s="25"/>
    </x:row>
    <x:row r="33" ht="24" customHeight="1">
      <x:c r="A33" s="1" t="str">
        <x:v>Contrôle de complétude mensuelle</x:v>
      </x:c>
      <x:c r="B33" s="28" t="str">
        <x:f>IF(COUNT(B10:B11,B16:B19)=0,"",IF(OR(COUNT(B10:B11)=0,COUNT(B16:B19)&lt;4),"À compléter",IF(B13=0,"Heures nulles","Complet")))</x:f>
      </x:c>
      <x:c r="C33" s="28" t="str">
        <x:f>IF(COUNT(C10:C11,C16:C19)=0,"",IF(OR(COUNT(C10:C11)=0,COUNT(C16:C19)&lt;4),"À compléter",IF(C13=0,"Heures nulles","Complet")))</x:f>
      </x:c>
      <x:c r="D33" s="28" t="str">
        <x:f>IF(COUNT(D10:D11,D16:D19)=0,"",IF(OR(COUNT(D10:D11)=0,COUNT(D16:D19)&lt;4),"À compléter",IF(D13=0,"Heures nulles","Complet")))</x:f>
      </x:c>
      <x:c r="E33" s="28" t="str">
        <x:f>IF(COUNT(E10:E11,E16:E19)=0,"",IF(OR(COUNT(E10:E11)=0,COUNT(E16:E19)&lt;4),"À compléter",IF(E13=0,"Heures nulles","Complet")))</x:f>
      </x:c>
      <x:c r="F33" s="28" t="str">
        <x:f>IF(COUNT(F10:F11,F16:F19)=0,"",IF(OR(COUNT(F10:F11)=0,COUNT(F16:F19)&lt;4),"À compléter",IF(F13=0,"Heures nulles","Complet")))</x:f>
      </x:c>
      <x:c r="G33" s="28" t="str">
        <x:f>IF(COUNT(G10:G11,G16:G19)=0,"",IF(OR(COUNT(G10:G11)=0,COUNT(G16:G19)&lt;4),"À compléter",IF(G13=0,"Heures nulles","Complet")))</x:f>
      </x:c>
      <x:c r="H33" s="28" t="str">
        <x:f>IF(COUNT(H10:H11,H16:H19)=0,"",IF(OR(COUNT(H10:H11)=0,COUNT(H16:H19)&lt;4),"À compléter",IF(H13=0,"Heures nulles","Complet")))</x:f>
      </x:c>
      <x:c r="I33" s="28" t="str">
        <x:f>IF(COUNT(I10:I11,I16:I19)=0,"",IF(OR(COUNT(I10:I11)=0,COUNT(I16:I19)&lt;4),"À compléter",IF(I13=0,"Heures nulles","Complet")))</x:f>
      </x:c>
      <x:c r="J33" s="28" t="str">
        <x:f>IF(COUNT(J10:J11,J16:J19)=0,"",IF(OR(COUNT(J10:J11)=0,COUNT(J16:J19)&lt;4),"À compléter",IF(J13=0,"Heures nulles","Complet")))</x:f>
      </x:c>
      <x:c r="K33" s="28" t="str">
        <x:f>IF(COUNT(K10:K11,K16:K19)=0,"",IF(OR(COUNT(K10:K11)=0,COUNT(K16:K19)&lt;4),"À compléter",IF(K13=0,"Heures nulles","Complet")))</x:f>
      </x:c>
      <x:c r="L33" s="28" t="str">
        <x:f>IF(COUNT(L10:L11,L16:L19)=0,"",IF(OR(COUNT(L10:L11)=0,COUNT(L16:L19)&lt;4),"À compléter",IF(L13=0,"Heures nulles","Complet")))</x:f>
      </x:c>
      <x:c r="M33" s="28" t="str">
        <x:f>IF(COUNT(M10:M11,M16:M19)=0,"",IF(OR(COUNT(M10:M11)=0,COUNT(M16:M19)&lt;4),"À compléter",IF(M13=0,"Heures nulles","Complet")))</x:f>
      </x:c>
      <x:c r="N33" s="25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29" t="str">
        <x:v>MODE D’EMPLOI ET CONVENTIONS</x:v>
      </x:c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1" t="str">
        <x:v>1. Heures totales = heures saisies directement + jours-personnes × 7,8 h. Saisir des volumes distincts, sans double comptage.</x:v>
      </x:c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1" t="str">
        <x:v>2. Les jours-personnes correspondent à la somme des jours travaillés de toutes les personnes du périmètre. Fraction de jour possible.</x:v>
      </x:c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1" t="str">
        <x:v>3. Compter chaque événement une seule fois : AT avec arrêt, AT sans arrêt ou soins seuls. Reclasser si un arrêt survient ensuite.</x:v>
      </x:c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1" t="str">
        <x:v>4. TF1 = AT avec arrêt × 1 000 000 / heures. TF2 ajoute les AT sans arrêt. TF3 ajoute les soins seuls, selon votre convention.</x:v>
      </x:c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1" t="str">
        <x:v>5. TG = jours perdus pour AT × 1 000 / heures. Répartir les jours calendaires d’arrêt sur les mois concernés, y compris les reports.</x:v>
      </x:c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4" customHeight="1">
      <x:c r="A41" s="1" t="str">
        <x:v>6. Même périmètre pour événements, jours perdus et heures. Exclure les accidents de trajet. Préciser le traitement des intérimaires.</x:v>
      </x:c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4" customHeight="1">
      <x:c r="A42" s="1" t="str">
        <x:v>7. Les taux annuels sont recalculés sur les totaux renseignés, jamais moyennés. Le cumul depuis janvier exige des mois complets.</x:v>
      </x:c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4" customHeight="1">
      <x:c r="A43" s="1" t="str">
        <x:v>8. Une valeur vide indique une donnée manquante ou un dénominateur nul. Les mois futurs restent vides. Dupliquer le fichier pour une nouvelle année.</x:v>
      </x:c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4" customHeight="1">
      <x:c r="A44" s="1" t="str">
        <x:v>Référence TF / TG : INRS, statistiques nationales AT-MP. TF2 et TF3 : conventions de suivi interne demandées.</x:v>
      </x:c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4" customHeight="1">
      <x:c r="A45" s="1" t="str">
        <x:v>https://www.inrs.fr/demarche/atmp/statistiques-nationales</x:v>
      </x:c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</x:sheetData>
  <x:mergeCells>
    <x:mergeCell ref="B4:F4"/>
    <x:mergeCell ref="A36:N36"/>
    <x:mergeCell ref="A37:N37"/>
    <x:mergeCell ref="A38:N38"/>
    <x:mergeCell ref="A39:N39"/>
    <x:mergeCell ref="A40:N40"/>
    <x:mergeCell ref="A41:N41"/>
    <x:mergeCell ref="A42:N42"/>
    <x:mergeCell ref="A43:N43"/>
    <x:mergeCell ref="A44:N44"/>
    <x:mergeCell ref="A45:N45"/>
  </x:mergeCells>
  <x:conditionalFormatting sqref="B33:M33">
    <x:cfRule type="containsText" dxfId="0" priority="1" operator="containsText" text="compléter"/>
  </x:conditionalFormatting>
  <x:dataValidations count="6">
    <x:dataValidation type="decimal" operator="greaterThanOrEqual" sqref="B10:M10">
      <x:formula1>0</x:formula1>
    </x:dataValidation>
    <x:dataValidation type="decimal" operator="greaterThanOrEqual" sqref="B11:M11">
      <x:formula1>0</x:formula1>
    </x:dataValidation>
    <x:dataValidation type="whole" operator="greaterThanOrEqual" sqref="B16:M16">
      <x:formula1>0</x:formula1>
    </x:dataValidation>
    <x:dataValidation type="whole" operator="greaterThanOrEqual" sqref="B17:M17">
      <x:formula1>0</x:formula1>
    </x:dataValidation>
    <x:dataValidation type="whole" operator="greaterThanOrEqual" sqref="B18:M18">
      <x:formula1>0</x:formula1>
    </x:dataValidation>
    <x:dataValidation type="whole" operator="greaterThanOrEqual" sqref="B19:M19">
      <x:formula1>0</x:formula1>
    </x:dataValidation>
  </x:dataValidations>
  <x:pageMargins left="0.7" right="0.7" top="0.75" bottom="0.75" header="0.3" footer="0.3"/>
</x:worksheet>
</file>